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020" windowHeight="10455" activeTab="1"/>
  </bookViews>
  <sheets>
    <sheet name="Schválený 2017 do 31.7.2017" sheetId="1" r:id="rId1"/>
    <sheet name="Návrh 2017 celý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7" i="1" l="1"/>
  <c r="C8" i="1" s="1"/>
  <c r="C11" i="1"/>
  <c r="C18" i="1"/>
  <c r="C19" i="1"/>
  <c r="C12" i="1"/>
  <c r="C24" i="2"/>
  <c r="C7" i="2"/>
  <c r="C3" i="2"/>
  <c r="C8" i="2" s="1"/>
  <c r="B26" i="2"/>
  <c r="B21" i="2"/>
  <c r="B20" i="2"/>
  <c r="B19" i="2"/>
  <c r="B18" i="2"/>
  <c r="B17" i="2"/>
  <c r="B16" i="2"/>
  <c r="B15" i="2"/>
  <c r="B14" i="2"/>
  <c r="B13" i="2"/>
  <c r="B12" i="2"/>
  <c r="B11" i="2"/>
  <c r="B24" i="2" s="1"/>
  <c r="B8" i="2"/>
  <c r="C24" i="1" l="1"/>
  <c r="C27" i="1" s="1"/>
  <c r="B25" i="2"/>
  <c r="B27" i="2" s="1"/>
  <c r="C27" i="2"/>
  <c r="C25" i="2"/>
  <c r="B21" i="1"/>
  <c r="B20" i="1"/>
  <c r="B19" i="1"/>
  <c r="B18" i="1"/>
  <c r="B17" i="1"/>
  <c r="B16" i="1"/>
  <c r="B15" i="1"/>
  <c r="B14" i="1"/>
  <c r="B13" i="1"/>
  <c r="B12" i="1"/>
  <c r="B11" i="1"/>
  <c r="B26" i="1" l="1"/>
  <c r="B24" i="1"/>
  <c r="B8" i="1"/>
  <c r="B25" i="1" l="1"/>
  <c r="B27" i="1" s="1"/>
</calcChain>
</file>

<file path=xl/sharedStrings.xml><?xml version="1.0" encoding="utf-8"?>
<sst xmlns="http://schemas.openxmlformats.org/spreadsheetml/2006/main" count="60" uniqueCount="35">
  <si>
    <t>Výnosy</t>
  </si>
  <si>
    <t>OPVVV - MAP</t>
  </si>
  <si>
    <t>IROP - SCLLD</t>
  </si>
  <si>
    <t>Příspěvky partnerů MAS</t>
  </si>
  <si>
    <t>Ostatní příjmy</t>
  </si>
  <si>
    <t>Celkem</t>
  </si>
  <si>
    <t>Náklady</t>
  </si>
  <si>
    <t>Kancelářské potřeby</t>
  </si>
  <si>
    <t>Drobný majetek</t>
  </si>
  <si>
    <t>Nakoupené zboží - stánek</t>
  </si>
  <si>
    <t>Občerstvení</t>
  </si>
  <si>
    <t>Služby-poradenství, kurzy</t>
  </si>
  <si>
    <t>Propagace</t>
  </si>
  <si>
    <t>Telefony, poštovné, internet</t>
  </si>
  <si>
    <t>Nájem + energie</t>
  </si>
  <si>
    <t>Osobní náklady + cestovné</t>
  </si>
  <si>
    <t>Úroky z úvěru</t>
  </si>
  <si>
    <t>Bankovní poplatky</t>
  </si>
  <si>
    <t>Příspěvky MAS do NS MAS</t>
  </si>
  <si>
    <t>Ostatní náklady a pojištění</t>
  </si>
  <si>
    <t>Náklady celkem</t>
  </si>
  <si>
    <t>Ušetřené prostředky z minulých let</t>
  </si>
  <si>
    <t>Stav do 31. 7. 2017</t>
  </si>
  <si>
    <t xml:space="preserve"> Rozpočet na rok 2017 - pouze do 31. 7. 2017</t>
  </si>
  <si>
    <t>do 31.7.2017</t>
  </si>
  <si>
    <t>Předpokládaný HV do 31. 7. 2017</t>
  </si>
  <si>
    <t>Dary</t>
  </si>
  <si>
    <t xml:space="preserve"> do 31.12.</t>
  </si>
  <si>
    <t xml:space="preserve"> Rozpočet na rok 2017</t>
  </si>
  <si>
    <t xml:space="preserve">Předpokládaný HV </t>
  </si>
  <si>
    <t>do 31.12.</t>
  </si>
  <si>
    <t>do 31.7.</t>
  </si>
  <si>
    <t>Stav do 31. 7. a do 31. 12.</t>
  </si>
  <si>
    <t>Čerpáno k 31.5.2017</t>
  </si>
  <si>
    <t>k 31.5.2017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</si>
</sst>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4" xfId="0" applyFill="1" applyBorder="1"/>
    <xf numFmtId="3" fontId="0" fillId="0" borderId="5" xfId="0" applyNumberFormat="1" applyBorder="1"/>
    <xf numFmtId="0" fontId="0" fillId="0" borderId="6" xfId="0" applyFill="1" applyBorder="1"/>
    <xf numFmtId="3" fontId="0" fillId="0" borderId="7" xfId="0" applyNumberFormat="1" applyBorder="1"/>
    <xf numFmtId="0" fontId="1" fillId="0" borderId="6" xfId="0" applyFont="1" applyBorder="1" applyAlignment="1">
      <alignment horizontal="center" vertical="center"/>
    </xf>
    <xf numFmtId="0" fontId="0" fillId="0" borderId="8" xfId="0" applyFill="1" applyBorder="1"/>
    <xf numFmtId="3" fontId="0" fillId="0" borderId="8" xfId="0" applyNumberFormat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3" xfId="0" applyFill="1" applyBorder="1"/>
    <xf numFmtId="3" fontId="0" fillId="0" borderId="9" xfId="0" applyNumberFormat="1" applyFill="1" applyBorder="1"/>
    <xf numFmtId="3" fontId="0" fillId="0" borderId="10" xfId="0" applyNumberFormat="1" applyBorder="1"/>
    <xf numFmtId="3" fontId="0" fillId="0" borderId="0" xfId="0" applyNumberFormat="1"/>
    <xf numFmtId="3" fontId="0" fillId="0" borderId="11" xfId="0" applyNumberFormat="1" applyBorder="1"/>
    <xf numFmtId="3" fontId="0" fillId="0" borderId="12" xfId="0" applyNumberFormat="1" applyBorder="1"/>
    <xf numFmtId="3" fontId="2" fillId="0" borderId="13" xfId="0" applyNumberFormat="1" applyFont="1" applyBorder="1"/>
    <xf numFmtId="0" fontId="2" fillId="0" borderId="6" xfId="0" applyFont="1" applyBorder="1"/>
    <xf numFmtId="3" fontId="3" fillId="0" borderId="0" xfId="0" applyNumberFormat="1" applyFont="1"/>
    <xf numFmtId="3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0" fontId="4" fillId="0" borderId="2" xfId="0" applyFont="1" applyBorder="1"/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25" sqref="C25"/>
    </sheetView>
  </sheetViews>
  <sheetFormatPr defaultRowHeight="15" x14ac:dyDescent="0.25"/>
  <cols>
    <col min="1" max="1" width="41.7109375" customWidth="1"/>
    <col min="2" max="2" width="12.28515625" customWidth="1"/>
    <col min="3" max="3" width="10.85546875" customWidth="1"/>
  </cols>
  <sheetData>
    <row r="1" spans="1:3" ht="41.25" customHeight="1" thickBot="1" x14ac:dyDescent="0.3">
      <c r="A1" s="28" t="s">
        <v>23</v>
      </c>
      <c r="B1" s="29"/>
      <c r="C1" s="25" t="s">
        <v>33</v>
      </c>
    </row>
    <row r="2" spans="1:3" ht="15.75" thickBot="1" x14ac:dyDescent="0.3">
      <c r="A2" s="1" t="s">
        <v>0</v>
      </c>
      <c r="B2" s="1" t="s">
        <v>24</v>
      </c>
      <c r="C2" s="2"/>
    </row>
    <row r="3" spans="1:3" x14ac:dyDescent="0.25">
      <c r="A3" s="2" t="s">
        <v>1</v>
      </c>
      <c r="B3" s="3">
        <v>323101</v>
      </c>
      <c r="C3" s="3">
        <v>323101.25</v>
      </c>
    </row>
    <row r="4" spans="1:3" x14ac:dyDescent="0.25">
      <c r="A4" s="2" t="s">
        <v>2</v>
      </c>
      <c r="B4" s="3">
        <v>0</v>
      </c>
      <c r="C4" s="3"/>
    </row>
    <row r="5" spans="1:3" x14ac:dyDescent="0.25">
      <c r="A5" s="2" t="s">
        <v>3</v>
      </c>
      <c r="B5" s="3">
        <v>510000</v>
      </c>
      <c r="C5" s="3">
        <v>526130</v>
      </c>
    </row>
    <row r="6" spans="1:3" x14ac:dyDescent="0.25">
      <c r="A6" s="4" t="s">
        <v>26</v>
      </c>
      <c r="B6" s="5"/>
      <c r="C6" s="3">
        <v>9850</v>
      </c>
    </row>
    <row r="7" spans="1:3" ht="15.75" thickBot="1" x14ac:dyDescent="0.3">
      <c r="A7" s="4" t="s">
        <v>4</v>
      </c>
      <c r="B7" s="5">
        <v>20000</v>
      </c>
      <c r="C7" s="3">
        <f>400.9+10000</f>
        <v>10400.9</v>
      </c>
    </row>
    <row r="8" spans="1:3" ht="15.75" thickBot="1" x14ac:dyDescent="0.3">
      <c r="A8" s="6" t="s">
        <v>5</v>
      </c>
      <c r="B8" s="7">
        <f>SUM(B3:B7)</f>
        <v>853101</v>
      </c>
      <c r="C8" s="26">
        <f>SUM(C2:C7)</f>
        <v>869482.15</v>
      </c>
    </row>
    <row r="9" spans="1:3" ht="15.75" thickBot="1" x14ac:dyDescent="0.3">
      <c r="A9" s="8"/>
      <c r="B9" s="9"/>
      <c r="C9" s="2"/>
    </row>
    <row r="10" spans="1:3" ht="15.75" thickBot="1" x14ac:dyDescent="0.3">
      <c r="A10" s="10" t="s">
        <v>6</v>
      </c>
      <c r="B10" s="1" t="s">
        <v>24</v>
      </c>
      <c r="C10" s="27" t="s">
        <v>34</v>
      </c>
    </row>
    <row r="11" spans="1:3" x14ac:dyDescent="0.25">
      <c r="A11" s="11" t="s">
        <v>7</v>
      </c>
      <c r="B11" s="12">
        <f>10000/12*7</f>
        <v>5833.3333333333339</v>
      </c>
      <c r="C11" s="3">
        <f>6978+394</f>
        <v>7372</v>
      </c>
    </row>
    <row r="12" spans="1:3" x14ac:dyDescent="0.25">
      <c r="A12" s="13" t="s">
        <v>8</v>
      </c>
      <c r="B12" s="3">
        <f>5000/12*7</f>
        <v>2916.666666666667</v>
      </c>
      <c r="C12" s="3">
        <f>1108</f>
        <v>1108</v>
      </c>
    </row>
    <row r="13" spans="1:3" x14ac:dyDescent="0.25">
      <c r="A13" s="13" t="s">
        <v>9</v>
      </c>
      <c r="B13" s="3">
        <f>20000/12*7</f>
        <v>11666.666666666668</v>
      </c>
      <c r="C13" s="3">
        <v>0</v>
      </c>
    </row>
    <row r="14" spans="1:3" x14ac:dyDescent="0.25">
      <c r="A14" s="13" t="s">
        <v>10</v>
      </c>
      <c r="B14" s="3">
        <f>5000/12*7</f>
        <v>2916.666666666667</v>
      </c>
      <c r="C14" s="3">
        <v>3762</v>
      </c>
    </row>
    <row r="15" spans="1:3" x14ac:dyDescent="0.25">
      <c r="A15" s="13" t="s">
        <v>11</v>
      </c>
      <c r="B15" s="3">
        <f>100000/12*7</f>
        <v>58333.333333333336</v>
      </c>
      <c r="C15" s="3">
        <v>55363.9</v>
      </c>
    </row>
    <row r="16" spans="1:3" x14ac:dyDescent="0.25">
      <c r="A16" s="13" t="s">
        <v>12</v>
      </c>
      <c r="B16" s="3">
        <f>5000/12*7</f>
        <v>2916.666666666667</v>
      </c>
      <c r="C16" s="3">
        <v>5390</v>
      </c>
    </row>
    <row r="17" spans="1:3" ht="15.75" customHeight="1" x14ac:dyDescent="0.25">
      <c r="A17" s="14" t="s">
        <v>13</v>
      </c>
      <c r="B17" s="3">
        <f>40000/12*7</f>
        <v>23333.333333333336</v>
      </c>
      <c r="C17" s="3">
        <v>12963</v>
      </c>
    </row>
    <row r="18" spans="1:3" x14ac:dyDescent="0.25">
      <c r="A18" s="13" t="s">
        <v>14</v>
      </c>
      <c r="B18" s="3">
        <f>115000/12*7</f>
        <v>67083.333333333343</v>
      </c>
      <c r="C18" s="3">
        <f>17612.3+37557.58</f>
        <v>55169.880000000005</v>
      </c>
    </row>
    <row r="19" spans="1:3" x14ac:dyDescent="0.25">
      <c r="A19" s="13" t="s">
        <v>15</v>
      </c>
      <c r="B19" s="3">
        <f>1400000/12*7</f>
        <v>816666.66666666674</v>
      </c>
      <c r="C19" s="3">
        <f>597415+13127+1781</f>
        <v>612323</v>
      </c>
    </row>
    <row r="20" spans="1:3" x14ac:dyDescent="0.25">
      <c r="A20" s="13" t="s">
        <v>16</v>
      </c>
      <c r="B20" s="3">
        <f>5000/12*7</f>
        <v>2916.666666666667</v>
      </c>
      <c r="C20" s="3">
        <v>0</v>
      </c>
    </row>
    <row r="21" spans="1:3" x14ac:dyDescent="0.25">
      <c r="A21" s="13" t="s">
        <v>17</v>
      </c>
      <c r="B21" s="3">
        <f>2000/12*7</f>
        <v>1166.6666666666665</v>
      </c>
      <c r="C21" s="3">
        <v>1033</v>
      </c>
    </row>
    <row r="22" spans="1:3" x14ac:dyDescent="0.25">
      <c r="A22" s="13" t="s">
        <v>18</v>
      </c>
      <c r="B22" s="3">
        <v>10000</v>
      </c>
      <c r="C22" s="3">
        <v>10000</v>
      </c>
    </row>
    <row r="23" spans="1:3" ht="15.75" thickBot="1" x14ac:dyDescent="0.3">
      <c r="A23" s="15" t="s">
        <v>19</v>
      </c>
      <c r="B23" s="16">
        <v>10000</v>
      </c>
      <c r="C23" s="3">
        <v>4233</v>
      </c>
    </row>
    <row r="24" spans="1:3" ht="15.75" thickBot="1" x14ac:dyDescent="0.3">
      <c r="A24" s="6" t="s">
        <v>20</v>
      </c>
      <c r="B24" s="17">
        <f>SUM(B11:B23)</f>
        <v>1015750</v>
      </c>
      <c r="C24" s="26">
        <f>SUM(C11:C23)</f>
        <v>768717.78</v>
      </c>
    </row>
    <row r="25" spans="1:3" ht="15.75" x14ac:dyDescent="0.25">
      <c r="A25" s="18" t="s">
        <v>25</v>
      </c>
      <c r="B25" s="23">
        <f>B8-B24</f>
        <v>-162649</v>
      </c>
      <c r="C25" s="18"/>
    </row>
    <row r="26" spans="1:3" ht="15.75" thickBot="1" x14ac:dyDescent="0.3">
      <c r="A26" s="19" t="s">
        <v>21</v>
      </c>
      <c r="B26" s="20">
        <f>318000</f>
        <v>318000</v>
      </c>
      <c r="C26" s="18"/>
    </row>
    <row r="27" spans="1:3" ht="19.5" thickBot="1" x14ac:dyDescent="0.35">
      <c r="A27" s="22" t="s">
        <v>22</v>
      </c>
      <c r="B27" s="21">
        <f>B25+B26</f>
        <v>155351</v>
      </c>
      <c r="C27" s="18">
        <f>C8-C24</f>
        <v>100764.37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5" sqref="C5"/>
    </sheetView>
  </sheetViews>
  <sheetFormatPr defaultRowHeight="15" x14ac:dyDescent="0.25"/>
  <cols>
    <col min="1" max="1" width="33.140625" customWidth="1"/>
    <col min="2" max="2" width="11.5703125" customWidth="1"/>
    <col min="3" max="3" width="12" customWidth="1"/>
  </cols>
  <sheetData>
    <row r="1" spans="1:3" ht="31.5" customHeight="1" thickBot="1" x14ac:dyDescent="0.3">
      <c r="A1" s="30" t="s">
        <v>28</v>
      </c>
      <c r="B1" s="31"/>
      <c r="C1" s="31"/>
    </row>
    <row r="2" spans="1:3" ht="15.75" thickBot="1" x14ac:dyDescent="0.3">
      <c r="A2" s="1" t="s">
        <v>0</v>
      </c>
      <c r="B2" s="1" t="s">
        <v>31</v>
      </c>
      <c r="C2" s="1" t="s">
        <v>27</v>
      </c>
    </row>
    <row r="3" spans="1:3" x14ac:dyDescent="0.25">
      <c r="A3" s="2" t="s">
        <v>1</v>
      </c>
      <c r="B3" s="3">
        <v>323101</v>
      </c>
      <c r="C3" s="3">
        <f>B3</f>
        <v>323101</v>
      </c>
    </row>
    <row r="4" spans="1:3" x14ac:dyDescent="0.25">
      <c r="A4" s="2" t="s">
        <v>2</v>
      </c>
      <c r="B4" s="3">
        <v>0</v>
      </c>
      <c r="C4" s="3">
        <v>526000</v>
      </c>
    </row>
    <row r="5" spans="1:3" x14ac:dyDescent="0.25">
      <c r="A5" s="2" t="s">
        <v>3</v>
      </c>
      <c r="B5" s="3">
        <v>510000</v>
      </c>
      <c r="C5" s="3">
        <v>526160</v>
      </c>
    </row>
    <row r="6" spans="1:3" x14ac:dyDescent="0.25">
      <c r="A6" s="4" t="s">
        <v>26</v>
      </c>
      <c r="B6" s="5"/>
      <c r="C6" s="5">
        <v>4000</v>
      </c>
    </row>
    <row r="7" spans="1:3" ht="15.75" thickBot="1" x14ac:dyDescent="0.3">
      <c r="A7" s="4" t="s">
        <v>4</v>
      </c>
      <c r="B7" s="5">
        <v>20000</v>
      </c>
      <c r="C7" s="5">
        <f>B7</f>
        <v>20000</v>
      </c>
    </row>
    <row r="8" spans="1:3" ht="15.75" thickBot="1" x14ac:dyDescent="0.3">
      <c r="A8" s="6" t="s">
        <v>5</v>
      </c>
      <c r="B8" s="7">
        <f>SUM(B3:B7)</f>
        <v>853101</v>
      </c>
      <c r="C8" s="7">
        <f>SUM(C3:C7)</f>
        <v>1399261</v>
      </c>
    </row>
    <row r="9" spans="1:3" ht="15.75" thickBot="1" x14ac:dyDescent="0.3">
      <c r="A9" s="8"/>
      <c r="B9" s="9"/>
      <c r="C9" s="9"/>
    </row>
    <row r="10" spans="1:3" ht="15.75" thickBot="1" x14ac:dyDescent="0.3">
      <c r="A10" s="10" t="s">
        <v>6</v>
      </c>
      <c r="B10" s="1" t="s">
        <v>31</v>
      </c>
      <c r="C10" s="1" t="s">
        <v>30</v>
      </c>
    </row>
    <row r="11" spans="1:3" x14ac:dyDescent="0.25">
      <c r="A11" s="11" t="s">
        <v>7</v>
      </c>
      <c r="B11" s="12">
        <f>10000/12*7</f>
        <v>5833.3333333333339</v>
      </c>
      <c r="C11" s="12">
        <v>6000</v>
      </c>
    </row>
    <row r="12" spans="1:3" x14ac:dyDescent="0.25">
      <c r="A12" s="13" t="s">
        <v>8</v>
      </c>
      <c r="B12" s="3">
        <f>5000/12*7</f>
        <v>2916.666666666667</v>
      </c>
      <c r="C12" s="3">
        <v>3000</v>
      </c>
    </row>
    <row r="13" spans="1:3" x14ac:dyDescent="0.25">
      <c r="A13" s="13" t="s">
        <v>9</v>
      </c>
      <c r="B13" s="3">
        <f>20000/12*7</f>
        <v>11666.666666666668</v>
      </c>
      <c r="C13" s="3">
        <v>5000</v>
      </c>
    </row>
    <row r="14" spans="1:3" x14ac:dyDescent="0.25">
      <c r="A14" s="13" t="s">
        <v>10</v>
      </c>
      <c r="B14" s="3">
        <f>5000/12*7</f>
        <v>2916.666666666667</v>
      </c>
      <c r="C14" s="3">
        <v>7000</v>
      </c>
    </row>
    <row r="15" spans="1:3" x14ac:dyDescent="0.25">
      <c r="A15" s="13" t="s">
        <v>11</v>
      </c>
      <c r="B15" s="3">
        <f>100000/12*7</f>
        <v>58333.333333333336</v>
      </c>
      <c r="C15" s="3">
        <v>90000</v>
      </c>
    </row>
    <row r="16" spans="1:3" x14ac:dyDescent="0.25">
      <c r="A16" s="13" t="s">
        <v>12</v>
      </c>
      <c r="B16" s="3">
        <f>5000/12*7</f>
        <v>2916.666666666667</v>
      </c>
      <c r="C16" s="3">
        <v>8000</v>
      </c>
    </row>
    <row r="17" spans="1:3" ht="15.75" customHeight="1" x14ac:dyDescent="0.25">
      <c r="A17" s="14" t="s">
        <v>13</v>
      </c>
      <c r="B17" s="3">
        <f>40000/12*7</f>
        <v>23333.333333333336</v>
      </c>
      <c r="C17" s="3">
        <v>40000</v>
      </c>
    </row>
    <row r="18" spans="1:3" x14ac:dyDescent="0.25">
      <c r="A18" s="13" t="s">
        <v>14</v>
      </c>
      <c r="B18" s="3">
        <f>115000/12*7</f>
        <v>67083.333333333343</v>
      </c>
      <c r="C18" s="3">
        <v>115000</v>
      </c>
    </row>
    <row r="19" spans="1:3" x14ac:dyDescent="0.25">
      <c r="A19" s="13" t="s">
        <v>15</v>
      </c>
      <c r="B19" s="3">
        <f>1400000/12*7</f>
        <v>816666.66666666674</v>
      </c>
      <c r="C19" s="3">
        <v>1420000</v>
      </c>
    </row>
    <row r="20" spans="1:3" x14ac:dyDescent="0.25">
      <c r="A20" s="13" t="s">
        <v>16</v>
      </c>
      <c r="B20" s="3">
        <f>5000/12*7</f>
        <v>2916.666666666667</v>
      </c>
      <c r="C20" s="3">
        <v>0</v>
      </c>
    </row>
    <row r="21" spans="1:3" x14ac:dyDescent="0.25">
      <c r="A21" s="13" t="s">
        <v>17</v>
      </c>
      <c r="B21" s="3">
        <f>2000/12*7</f>
        <v>1166.6666666666665</v>
      </c>
      <c r="C21" s="3">
        <v>2000</v>
      </c>
    </row>
    <row r="22" spans="1:3" x14ac:dyDescent="0.25">
      <c r="A22" s="13" t="s">
        <v>18</v>
      </c>
      <c r="B22" s="3">
        <v>10000</v>
      </c>
      <c r="C22" s="3">
        <v>10000</v>
      </c>
    </row>
    <row r="23" spans="1:3" ht="15.75" thickBot="1" x14ac:dyDescent="0.3">
      <c r="A23" s="15" t="s">
        <v>19</v>
      </c>
      <c r="B23" s="16">
        <v>10000</v>
      </c>
      <c r="C23" s="16">
        <v>8000</v>
      </c>
    </row>
    <row r="24" spans="1:3" ht="15.75" thickBot="1" x14ac:dyDescent="0.3">
      <c r="A24" s="6" t="s">
        <v>20</v>
      </c>
      <c r="B24" s="17">
        <f>SUM(B11:B23)</f>
        <v>1015750</v>
      </c>
      <c r="C24" s="17">
        <f>SUM(C11:C23)</f>
        <v>1714000</v>
      </c>
    </row>
    <row r="25" spans="1:3" x14ac:dyDescent="0.25">
      <c r="A25" s="18" t="s">
        <v>29</v>
      </c>
      <c r="B25" s="24">
        <f>B8-B24</f>
        <v>-162649</v>
      </c>
      <c r="C25" s="24">
        <f>C8-C24</f>
        <v>-314739</v>
      </c>
    </row>
    <row r="26" spans="1:3" ht="15.75" thickBot="1" x14ac:dyDescent="0.3">
      <c r="A26" s="24" t="s">
        <v>21</v>
      </c>
      <c r="B26" s="24">
        <f>318000</f>
        <v>318000</v>
      </c>
      <c r="C26" s="24">
        <v>318000</v>
      </c>
    </row>
    <row r="27" spans="1:3" ht="19.5" thickBot="1" x14ac:dyDescent="0.35">
      <c r="A27" s="22" t="s">
        <v>32</v>
      </c>
      <c r="B27" s="21">
        <f>B25+B26</f>
        <v>155351</v>
      </c>
      <c r="C27" s="21">
        <f>C8+C26-C24</f>
        <v>3261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Schválený 2017 do 31.7.2017</vt:lpstr>
      <vt:lpstr>Návrh 2017 celý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Gabi</cp:lastModifiedBy>
  <cp:lastPrinted>2017-05-16T06:15:50Z</cp:lastPrinted>
  <dcterms:created xsi:type="dcterms:W3CDTF">2017-03-16T14:23:54Z</dcterms:created>
  <dcterms:modified xsi:type="dcterms:W3CDTF">2017-06-30T16:18:17Z</dcterms:modified>
</cp:coreProperties>
</file>